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servatori 24-27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Q21">
      <text>
        <t xml:space="preserve">afegir pressu per la maquetació i publicació
	-Berta R</t>
      </text>
    </comment>
    <comment authorId="0" ref="F20">
      <text>
        <t xml:space="preserve">S1.9??
	-Berta R</t>
      </text>
    </comment>
  </commentList>
</comments>
</file>

<file path=xl/sharedStrings.xml><?xml version="1.0" encoding="utf-8"?>
<sst xmlns="http://schemas.openxmlformats.org/spreadsheetml/2006/main" count="172" uniqueCount="68">
  <si>
    <t>OBJECTIUS DE L'OBSERVATORI DE COÒPOLIS 2024-27</t>
  </si>
  <si>
    <t>1. Generar coneixement situat sobre l'estat de l'economia social i solidària amb una mirada històrica i a futur per valorar i mesurar l'impacte d'aquesta al territori de la regió metropolitana</t>
  </si>
  <si>
    <t>2. Potenciar espais d'intercooperació territorials i sectorials per a la promoció d'aliances i processos d'intercooperació replicables a diferents nivells</t>
  </si>
  <si>
    <t>3. Situar i divulgar el marc de l'Economia Plural i un model per a Barcelona</t>
  </si>
  <si>
    <t>4. Impulsar propostes de recerca aplicada en col·laboració amb altres cercles de l'ateneu i altres ateneus cooperatius o agents territorials sobre sectors clau per a la transició ecològica i l'impacte de l'ESS al territori</t>
  </si>
  <si>
    <t>Estructurem eixos estratègics per articular accions concretes</t>
  </si>
  <si>
    <t>a. Intercooperació i Xarxes</t>
  </si>
  <si>
    <t>b. Economia Plural. Pràctiques públic-cooperatives-comunitàries al territori.</t>
  </si>
  <si>
    <t>c. Estudis Cooperatius</t>
  </si>
  <si>
    <t>d. Soteniment de l'àrea de l'Observatori</t>
  </si>
  <si>
    <t xml:space="preserve">1er any </t>
  </si>
  <si>
    <t xml:space="preserve">2n any </t>
  </si>
  <si>
    <t xml:space="preserve">3er any </t>
  </si>
  <si>
    <t>TOTALS</t>
  </si>
  <si>
    <t>Eix estratègic</t>
  </si>
  <si>
    <t>Línies de treball/Actuacions</t>
  </si>
  <si>
    <t xml:space="preserve">SERVEI </t>
  </si>
  <si>
    <t>Línia Actuació</t>
  </si>
  <si>
    <t>Respons.</t>
  </si>
  <si>
    <t>Hores</t>
  </si>
  <si>
    <t>Participants</t>
  </si>
  <si>
    <t>Pressupost</t>
  </si>
  <si>
    <t>desenvolupametn de 3 sessions anuals d'acompanyament de suport a incubades del Bloc4</t>
  </si>
  <si>
    <t>1. Divulgació, sensibilització i generació de coneixement</t>
  </si>
  <si>
    <t xml:space="preserve">(S1.3) Accions de sensibilització o dinamització pròpies </t>
  </si>
  <si>
    <t>LCI</t>
  </si>
  <si>
    <t>Intercooperació entre cercles per transversalitzar eixos de treball.  Construcció de vincles i de relat compartit de l’Ateneu i els Cercles. (4 sessions anuals)</t>
  </si>
  <si>
    <t>IDRA</t>
  </si>
  <si>
    <t>TOTAL EIX</t>
  </si>
  <si>
    <t>XES</t>
  </si>
  <si>
    <t>Desenvolupament d'activitats i accions al Bloc4 per a potenciar l'altaveu de les pràctiques locals. (2 anuals)</t>
  </si>
  <si>
    <t>Hrs</t>
  </si>
  <si>
    <t>Comunicació i activitats de divulgació del projecte de l'ateneu tals com jornades, atenció a visitants, rutes i entrevistes. (2 anuals)</t>
  </si>
  <si>
    <t xml:space="preserve">XES </t>
  </si>
  <si>
    <t>Press</t>
  </si>
  <si>
    <t xml:space="preserve">Consolidació 4 xarxes locals (Sant Andreu, Poble sec, Poblenou, Sants) i suport creació de xarxes, barris amb moviment (Ciutat Vella, Guinardó, Nou Barris) </t>
  </si>
  <si>
    <t>3. Acompanyament creació i consolidació cooperatives i projectes ESS</t>
  </si>
  <si>
    <t xml:space="preserve">(S3.2). Acompanyament a la creació de cooperatives i altres formes jurídiques de l'ESS no generadores d'ocupació </t>
  </si>
  <si>
    <t xml:space="preserve">Promoure espais de planificació econòmica compartida (sectorial i  territorial). Intercooperació entre territoris </t>
  </si>
  <si>
    <t xml:space="preserve">(S4.5). Participació d'espais o plans estratègics de desenvolupament local i sectorial </t>
  </si>
  <si>
    <t>Impulsar Aliances metropolitanes i regionals, internacionals. Sesisons per a la definició del procés d'anàlisi conjunt de l'impacte de l'ESS als territoris i seguiment del procés (3 sessions anuals)</t>
  </si>
  <si>
    <t>4. Treball en Xarxa i dinamització territorial</t>
  </si>
  <si>
    <t xml:space="preserve">(S4.8). Treball en xarxa amb altres ateneus: assistir a reunions i col·laborar en iniciatives conjuntes </t>
  </si>
  <si>
    <t>t</t>
  </si>
  <si>
    <t>Redacció i publicació d'un informe final sobre el model d'economia plural i una proposta per a la seva planificaicó a la ciutat de Barcelona</t>
  </si>
  <si>
    <t xml:space="preserve">(S1.6) Elaboració de recursos sobre cooperativisme i ESS </t>
  </si>
  <si>
    <t>Desenvolupament d'activitats i accions al Bloc4. Sessió de presentació de l'informe</t>
  </si>
  <si>
    <t>c. Estudis cooperatius</t>
  </si>
  <si>
    <t>Impulsar i donar suport a la recerca aplicada en ESS amb l'àrea de Joves i Formació de l'Ateneu</t>
  </si>
  <si>
    <t>Mesurar l’impacte qualitatiu dels projectes de l'ESS al territori. Compartir indicadors i mètriques per a la seu anàlisi</t>
  </si>
  <si>
    <t>(S4.3). Interlocució amb les entitats de l'ESS del territori d'abast de l'ateneu cooperatiu</t>
  </si>
  <si>
    <t>Informe relat propi de Coòpolis. Una metodologia territorial del treball i dinamització de l’ESS dins el territori</t>
  </si>
  <si>
    <t>Com aproximar l’ESS a les classes populars? Investigació sobre classe, origen i ESS</t>
  </si>
  <si>
    <t xml:space="preserve">(S4.1). Diagnosi sobre les mancances i oportunitats socioeconòmiques, i projecció estratègica territorial a 3 anys vista </t>
  </si>
  <si>
    <t>Recerca aplicada: Sistematitzar model economia i planificació estrategia economia plural i alimentació</t>
  </si>
  <si>
    <t>2. Formació per a la promoció, creació i consolidació de cooperatives i projectes de l'ess.</t>
  </si>
  <si>
    <t xml:space="preserve">(S2.5). Coordinació amb estratègies de formació territorial i col·laboració amb altres agents </t>
  </si>
  <si>
    <t>Coordinació del dia a dia i pla de treball de l'àrea i la justificacó.</t>
  </si>
  <si>
    <t>Treball intern de l'ateneu</t>
  </si>
  <si>
    <t>Reunions de coordinació i seguiment de l'Observatori</t>
  </si>
  <si>
    <t>Observatori</t>
  </si>
  <si>
    <t>Participació a la Coordinadora de Programes</t>
  </si>
  <si>
    <t>2024-2025</t>
  </si>
  <si>
    <t>2025-2026</t>
  </si>
  <si>
    <t>2026-2027</t>
  </si>
  <si>
    <t>Entitat</t>
  </si>
  <si>
    <t>TOTALS  CONVOCATÒRIA</t>
  </si>
  <si>
    <t>ÀREA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</si>
</sst>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color rgb="FF4A86E8"/>
      <name val="Helvetica Neue"/>
    </font>
    <font>
      <color theme="1"/>
      <name val="Helvetica Neue"/>
    </font>
    <font>
      <sz val="10.0"/>
      <color theme="1"/>
      <name val="Helvetica Neue"/>
    </font>
    <font>
      <color theme="1"/>
      <name val="Arial"/>
      <scheme val="minor"/>
    </font>
    <font>
      <b/>
      <color rgb="FF000000"/>
      <name val="Helvetica Neue"/>
    </font>
    <font/>
    <font>
      <sz val="11.0"/>
      <color theme="1"/>
      <name val="Helvetica Neue"/>
    </font>
    <font>
      <color rgb="FF666666"/>
      <name val="Helvetica Neue"/>
    </font>
    <font>
      <b/>
      <color theme="1"/>
      <name val="Helvetica Neue"/>
    </font>
    <font>
      <b/>
      <color rgb="FF0B5394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3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B5394"/>
      </left>
      <top style="thin">
        <color rgb="FF0B5394"/>
      </top>
    </border>
    <border>
      <top style="thin">
        <color rgb="FF0B5394"/>
      </top>
    </border>
    <border>
      <right style="thin">
        <color rgb="FF0B5394"/>
      </right>
      <top style="thin">
        <color rgb="FF0B5394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B5394"/>
      </left>
      <top style="thin">
        <color rgb="FF0B5394"/>
      </top>
      <bottom style="thin">
        <color rgb="FF0B5394"/>
      </bottom>
    </border>
    <border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0B5394"/>
      </left>
    </border>
    <border>
      <right style="thin">
        <color rgb="FF0B5394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B5394"/>
      </left>
      <bottom style="thin">
        <color rgb="FF0B5394"/>
      </bottom>
    </border>
    <border>
      <right style="thin">
        <color rgb="FF0B5394"/>
      </right>
      <bottom style="thin">
        <color rgb="FF0B5394"/>
      </bottom>
    </border>
    <border>
      <bottom style="thin">
        <color rgb="FF0B5394"/>
      </bottom>
    </border>
    <border>
      <left style="thin">
        <color rgb="FFFFFFFF"/>
      </left>
      <right style="thin">
        <color rgb="FFFFFFFF"/>
      </right>
    </border>
    <border>
      <top style="thin">
        <color rgb="FF0B5394"/>
      </top>
      <bottom style="thin">
        <color rgb="FF0B5394"/>
      </bottom>
    </border>
    <border>
      <right style="thin">
        <color rgb="FFFFFFFF"/>
      </right>
      <top style="thin">
        <color rgb="FF0B5394"/>
      </top>
      <bottom style="thin">
        <color rgb="FF0B5394"/>
      </bottom>
    </border>
    <border>
      <left style="thin">
        <color rgb="FFFFFFFF"/>
      </left>
      <top style="thin">
        <color rgb="FF0B5394"/>
      </top>
      <bottom style="thin">
        <color rgb="FF0B5394"/>
      </bottom>
    </border>
    <border>
      <left style="thin">
        <color rgb="FF0B5394"/>
      </left>
      <right style="thin">
        <color rgb="FFFFFFFF"/>
      </right>
      <top style="thin">
        <color rgb="FF0B5394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B5394"/>
      </top>
      <bottom style="thin">
        <color rgb="FFFFFFFF"/>
      </bottom>
    </border>
    <border>
      <left style="thin">
        <color rgb="FFFFFFFF"/>
      </left>
      <right style="thin">
        <color rgb="FF0B5394"/>
      </right>
      <top style="thin">
        <color rgb="FF0B5394"/>
      </top>
      <bottom style="thin">
        <color rgb="FFFFFFFF"/>
      </bottom>
    </border>
    <border>
      <left style="thin">
        <color rgb="FF0B5394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B5394"/>
      </right>
      <top style="thin">
        <color rgb="FFFFFFFF"/>
      </top>
      <bottom style="thin">
        <color rgb="FFFFFFFF"/>
      </bottom>
    </border>
    <border>
      <left style="thin">
        <color rgb="FF0B5394"/>
      </left>
      <right style="thin">
        <color rgb="FFFFFFFF"/>
      </right>
      <top style="thin">
        <color rgb="FFFFFFFF"/>
      </top>
      <bottom style="thin">
        <color rgb="FF0B5394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B5394"/>
      </bottom>
    </border>
    <border>
      <left style="thin">
        <color rgb="FFFFFFFF"/>
      </left>
      <right style="thin">
        <color rgb="FF0B5394"/>
      </right>
      <top style="thin">
        <color rgb="FFFFFFFF"/>
      </top>
      <bottom style="thin">
        <color rgb="FF0B5394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4" numFmtId="0" xfId="0" applyBorder="1" applyFont="1"/>
    <xf borderId="1" fillId="0" fontId="2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6" numFmtId="0" xfId="0" applyBorder="1" applyFont="1"/>
    <xf borderId="4" fillId="0" fontId="6" numFmtId="0" xfId="0" applyBorder="1" applyFont="1"/>
    <xf borderId="5" fillId="0" fontId="2" numFmtId="0" xfId="0" applyAlignment="1" applyBorder="1" applyFont="1">
      <alignment readingOrder="0"/>
    </xf>
    <xf borderId="5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Alignment="1" applyBorder="1" applyFont="1">
      <alignment horizontal="center" readingOrder="0"/>
    </xf>
    <xf borderId="12" fillId="0" fontId="6" numFmtId="0" xfId="0" applyBorder="1" applyFont="1"/>
    <xf borderId="13" fillId="0" fontId="6" numFmtId="0" xfId="0" applyBorder="1" applyFont="1"/>
    <xf borderId="14" fillId="0" fontId="2" numFmtId="0" xfId="0" applyAlignment="1" applyBorder="1" applyFont="1">
      <alignment readingOrder="0"/>
    </xf>
    <xf borderId="15" fillId="0" fontId="2" numFmtId="0" xfId="0" applyAlignment="1" applyBorder="1" applyFont="1">
      <alignment readingOrder="0"/>
    </xf>
    <xf borderId="16" fillId="0" fontId="6" numFmtId="0" xfId="0" applyBorder="1" applyFont="1"/>
    <xf borderId="17" fillId="0" fontId="2" numFmtId="0" xfId="0" applyAlignment="1" applyBorder="1" applyFont="1">
      <alignment readingOrder="0"/>
    </xf>
    <xf borderId="14" fillId="0" fontId="7" numFmtId="0" xfId="0" applyAlignment="1" applyBorder="1" applyFont="1">
      <alignment readingOrder="0" shrinkToFit="0" vertical="center" wrapText="1"/>
    </xf>
    <xf borderId="11" fillId="0" fontId="7" numFmtId="0" xfId="0" applyAlignment="1" applyBorder="1" applyFont="1">
      <alignment readingOrder="0" shrinkToFit="0" vertical="center" wrapText="1"/>
    </xf>
    <xf borderId="12" fillId="0" fontId="3" numFmtId="0" xfId="0" applyAlignment="1" applyBorder="1" applyFont="1">
      <alignment readingOrder="0" shrinkToFit="0" vertical="bottom" wrapText="1"/>
    </xf>
    <xf borderId="12" fillId="0" fontId="8" numFmtId="0" xfId="0" applyAlignment="1" applyBorder="1" applyFont="1">
      <alignment readingOrder="0" shrinkToFit="0" wrapText="1"/>
    </xf>
    <xf borderId="11" fillId="0" fontId="2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3" fillId="0" fontId="2" numFmtId="0" xfId="0" applyAlignment="1" applyBorder="1" applyFont="1">
      <alignment readingOrder="0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5" fillId="0" fontId="2" numFmtId="0" xfId="0" applyBorder="1" applyFont="1"/>
    <xf borderId="14" fillId="0" fontId="4" numFmtId="0" xfId="0" applyBorder="1" applyFont="1"/>
    <xf borderId="18" fillId="0" fontId="6" numFmtId="0" xfId="0" applyBorder="1" applyFont="1"/>
    <xf borderId="19" fillId="0" fontId="6" numFmtId="0" xfId="0" applyBorder="1" applyFont="1"/>
    <xf borderId="0" fillId="0" fontId="3" numFmtId="0" xfId="0" applyAlignment="1" applyFont="1">
      <alignment readingOrder="0" shrinkToFit="0" vertical="bottom" wrapText="1"/>
    </xf>
    <xf borderId="0" fillId="0" fontId="8" numFmtId="0" xfId="0" applyAlignment="1" applyFont="1">
      <alignment readingOrder="0" shrinkToFit="0" wrapText="1"/>
    </xf>
    <xf borderId="18" fillId="0" fontId="2" numFmtId="0" xfId="0" applyAlignment="1" applyBorder="1" applyFont="1">
      <alignment readingOrder="0"/>
    </xf>
    <xf borderId="0" fillId="0" fontId="2" numFmtId="0" xfId="0" applyFont="1"/>
    <xf borderId="19" fillId="0" fontId="2" numFmtId="0" xfId="0" applyBorder="1" applyFont="1"/>
    <xf borderId="18" fillId="0" fontId="2" numFmtId="0" xfId="0" applyBorder="1" applyFont="1"/>
    <xf borderId="15" fillId="0" fontId="9" numFmtId="0" xfId="0" applyAlignment="1" applyBorder="1" applyFont="1">
      <alignment readingOrder="0" vertical="center"/>
    </xf>
    <xf borderId="0" fillId="2" fontId="3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readingOrder="0"/>
    </xf>
    <xf borderId="19" fillId="0" fontId="2" numFmtId="0" xfId="0" applyAlignment="1" applyBorder="1" applyFont="1">
      <alignment readingOrder="0"/>
    </xf>
    <xf borderId="17" fillId="0" fontId="2" numFmtId="0" xfId="0" applyAlignment="1" applyBorder="1" applyFont="1">
      <alignment readingOrder="0" vertical="center"/>
    </xf>
    <xf borderId="17" fillId="0" fontId="9" numFmtId="0" xfId="0" applyAlignment="1" applyBorder="1" applyFont="1">
      <alignment vertical="center"/>
    </xf>
    <xf borderId="17" fillId="0" fontId="2" numFmtId="1" xfId="0" applyBorder="1" applyFont="1" applyNumberFormat="1"/>
    <xf borderId="17" fillId="0" fontId="2" numFmtId="0" xfId="0" applyBorder="1" applyFont="1"/>
    <xf borderId="20" fillId="0" fontId="2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2" fontId="3" numFmtId="0" xfId="0" applyAlignment="1" applyBorder="1" applyFont="1">
      <alignment readingOrder="0" shrinkToFit="0" vertical="bottom" wrapText="1"/>
    </xf>
    <xf borderId="23" fillId="0" fontId="8" numFmtId="0" xfId="0" applyAlignment="1" applyBorder="1" applyFont="1">
      <alignment readingOrder="0" shrinkToFit="0" wrapText="1"/>
    </xf>
    <xf borderId="21" fillId="0" fontId="2" numFmtId="0" xfId="0" applyAlignment="1" applyBorder="1" applyFont="1">
      <alignment readingOrder="0"/>
    </xf>
    <xf borderId="23" fillId="0" fontId="2" numFmtId="0" xfId="0" applyAlignment="1" applyBorder="1" applyFont="1">
      <alignment readingOrder="0"/>
    </xf>
    <xf borderId="22" fillId="0" fontId="2" numFmtId="0" xfId="0" applyAlignment="1" applyBorder="1" applyFont="1">
      <alignment readingOrder="0"/>
    </xf>
    <xf borderId="21" fillId="0" fontId="2" numFmtId="0" xfId="0" applyBorder="1" applyFont="1"/>
    <xf borderId="23" fillId="0" fontId="2" numFmtId="0" xfId="0" applyBorder="1" applyFont="1"/>
    <xf borderId="22" fillId="0" fontId="2" numFmtId="0" xfId="0" applyBorder="1" applyFont="1"/>
    <xf borderId="12" fillId="0" fontId="2" numFmtId="0" xfId="0" applyAlignment="1" applyBorder="1" applyFont="1">
      <alignment readingOrder="0" shrinkToFit="0" wrapText="1"/>
    </xf>
    <xf borderId="17" fillId="0" fontId="2" numFmtId="0" xfId="0" applyAlignment="1" applyBorder="1" applyFont="1">
      <alignment vertical="bottom"/>
    </xf>
    <xf borderId="12" fillId="2" fontId="3" numFmtId="0" xfId="0" applyAlignment="1" applyBorder="1" applyFont="1">
      <alignment readingOrder="0" shrinkToFit="0" vertical="bottom" wrapText="1"/>
    </xf>
    <xf borderId="0" fillId="0" fontId="8" numFmtId="0" xfId="0" applyAlignment="1" applyFont="1">
      <alignment shrinkToFit="0" wrapText="1"/>
    </xf>
    <xf borderId="11" fillId="2" fontId="3" numFmtId="0" xfId="0" applyAlignment="1" applyBorder="1" applyFont="1">
      <alignment readingOrder="0" shrinkToFit="0" vertical="bottom" wrapText="1"/>
    </xf>
    <xf borderId="12" fillId="0" fontId="8" numFmtId="0" xfId="0" applyAlignment="1" applyBorder="1" applyFont="1">
      <alignment readingOrder="0"/>
    </xf>
    <xf borderId="18" fillId="2" fontId="3" numFmtId="0" xfId="0" applyAlignment="1" applyBorder="1" applyFont="1">
      <alignment readingOrder="0" shrinkToFit="0" vertical="bottom" wrapText="1"/>
    </xf>
    <xf borderId="0" fillId="0" fontId="8" numFmtId="0" xfId="0" applyAlignment="1" applyFont="1">
      <alignment readingOrder="0"/>
    </xf>
    <xf borderId="21" fillId="2" fontId="3" numFmtId="0" xfId="0" applyAlignment="1" applyBorder="1" applyFont="1">
      <alignment readingOrder="0" shrinkToFit="0" vertical="bottom" wrapText="1"/>
    </xf>
    <xf borderId="23" fillId="0" fontId="8" numFmtId="0" xfId="0" applyAlignment="1" applyBorder="1" applyFont="1">
      <alignment readingOrder="0"/>
    </xf>
    <xf borderId="24" fillId="0" fontId="2" numFmtId="0" xfId="0" applyBorder="1" applyFont="1"/>
    <xf borderId="14" fillId="0" fontId="2" numFmtId="0" xfId="0" applyBorder="1" applyFont="1"/>
    <xf borderId="15" fillId="0" fontId="9" numFmtId="0" xfId="0" applyAlignment="1" applyBorder="1" applyFont="1">
      <alignment horizontal="center" readingOrder="0"/>
    </xf>
    <xf borderId="25" fillId="0" fontId="6" numFmtId="0" xfId="0" applyBorder="1" applyFont="1"/>
    <xf borderId="26" fillId="0" fontId="6" numFmtId="0" xfId="0" applyBorder="1" applyFont="1"/>
    <xf borderId="27" fillId="0" fontId="9" numFmtId="0" xfId="0" applyAlignment="1" applyBorder="1" applyFont="1">
      <alignment horizontal="center" readingOrder="0"/>
    </xf>
    <xf borderId="17" fillId="0" fontId="2" numFmtId="1" xfId="0" applyAlignment="1" applyBorder="1" applyFont="1" applyNumberFormat="1">
      <alignment readingOrder="0"/>
    </xf>
    <xf borderId="28" fillId="0" fontId="9" numFmtId="0" xfId="0" applyAlignment="1" applyBorder="1" applyFont="1">
      <alignment readingOrder="0"/>
    </xf>
    <xf borderId="29" fillId="0" fontId="2" numFmtId="1" xfId="0" applyBorder="1" applyFont="1" applyNumberFormat="1"/>
    <xf borderId="30" fillId="0" fontId="9" numFmtId="0" xfId="0" applyBorder="1" applyFont="1"/>
    <xf borderId="29" fillId="0" fontId="2" numFmtId="0" xfId="0" applyBorder="1" applyFont="1"/>
    <xf borderId="31" fillId="0" fontId="9" numFmtId="0" xfId="0" applyAlignment="1" applyBorder="1" applyFont="1">
      <alignment readingOrder="0"/>
    </xf>
    <xf borderId="1" fillId="0" fontId="2" numFmtId="1" xfId="0" applyBorder="1" applyFont="1" applyNumberFormat="1"/>
    <xf borderId="32" fillId="0" fontId="9" numFmtId="0" xfId="0" applyBorder="1" applyFont="1"/>
    <xf borderId="33" fillId="0" fontId="2" numFmtId="0" xfId="0" applyAlignment="1" applyBorder="1" applyFont="1">
      <alignment readingOrder="0"/>
    </xf>
    <xf borderId="34" fillId="0" fontId="2" numFmtId="0" xfId="0" applyBorder="1" applyFont="1"/>
    <xf borderId="35" fillId="0" fontId="2" numFmtId="0" xfId="0" applyBorder="1" applyFont="1"/>
    <xf borderId="15" fillId="3" fontId="10" numFmtId="0" xfId="0" applyAlignment="1" applyBorder="1" applyFill="1" applyFont="1">
      <alignment horizontal="center" readingOrder="0"/>
    </xf>
    <xf borderId="17" fillId="3" fontId="9" numFmtId="0" xfId="0" applyAlignment="1" applyBorder="1" applyFont="1">
      <alignment readingOrder="0"/>
    </xf>
    <xf borderId="17" fillId="3" fontId="2" numFmtId="1" xfId="0" applyBorder="1" applyFont="1" applyNumberFormat="1"/>
    <xf borderId="17" fillId="3" fontId="9" numFmtId="0" xfId="0" applyBorder="1" applyFont="1"/>
    <xf borderId="20" fillId="0" fontId="9" numFmtId="0" xfId="0" applyAlignment="1" applyBorder="1" applyFont="1">
      <alignment readingOrder="0"/>
    </xf>
    <xf borderId="20" fillId="0" fontId="9" numFmtId="1" xfId="0" applyBorder="1" applyFont="1" applyNumberFormat="1"/>
    <xf borderId="2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1.0"/>
    <col customWidth="1" min="3" max="3" width="5.63"/>
    <col customWidth="1" min="4" max="4" width="54.25"/>
    <col customWidth="1" min="5" max="5" width="21.5"/>
    <col customWidth="1" min="6" max="6" width="35.0"/>
    <col customWidth="1" min="7" max="7" width="7.63"/>
    <col customWidth="1" min="8" max="8" width="6.13"/>
    <col customWidth="1" min="9" max="9" width="10.63"/>
    <col customWidth="1" min="10" max="10" width="8.63"/>
    <col customWidth="1" min="11" max="11" width="5.88"/>
    <col customWidth="1" min="12" max="12" width="10.0"/>
    <col customWidth="1" min="13" max="13" width="7.63"/>
    <col customWidth="1" min="14" max="14" width="5.5"/>
    <col customWidth="1" min="15" max="15" width="9.75"/>
    <col customWidth="1" min="16" max="16" width="9.88"/>
    <col customWidth="1" min="17" max="17" width="6.5"/>
    <col customWidth="1" min="18" max="18" width="9.25"/>
    <col customWidth="1" min="19" max="19" width="2.13"/>
    <col customWidth="1" min="20" max="20" width="6.0"/>
    <col customWidth="1" min="21" max="21" width="5.13"/>
    <col customWidth="1" min="22" max="22" width="5.5"/>
    <col customWidth="1" min="23" max="23" width="5.13"/>
    <col customWidth="1" min="24" max="24" width="5.75"/>
    <col customWidth="1" min="25" max="25" width="5.88"/>
  </cols>
  <sheetData>
    <row r="1">
      <c r="A1" s="1"/>
      <c r="B1" s="1" t="s">
        <v>0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2"/>
      <c r="B2" s="2"/>
      <c r="C2" s="4" t="s">
        <v>1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>
      <c r="A3" s="2"/>
      <c r="B3" s="2"/>
      <c r="C3" s="4" t="s">
        <v>2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>
      <c r="A4" s="2"/>
      <c r="B4" s="2"/>
      <c r="C4" s="4" t="s">
        <v>3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>
      <c r="A5" s="2"/>
      <c r="B5" s="2"/>
      <c r="C5" s="4" t="s">
        <v>4</v>
      </c>
      <c r="D5" s="5"/>
      <c r="E5" s="3"/>
      <c r="F5" s="3"/>
      <c r="G5" s="3"/>
      <c r="H5" s="3"/>
      <c r="I5" s="6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>
      <c r="A7" s="7"/>
      <c r="B7" s="7" t="s">
        <v>5</v>
      </c>
      <c r="C7" s="7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>
      <c r="A8" s="2"/>
      <c r="B8" s="2"/>
      <c r="C8" s="4" t="s">
        <v>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>
      <c r="A9" s="2"/>
      <c r="B9" s="2"/>
      <c r="C9" s="4" t="s">
        <v>7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>
      <c r="A10" s="2"/>
      <c r="B10" s="2"/>
      <c r="C10" s="4" t="s">
        <v>8</v>
      </c>
      <c r="D10" s="5"/>
      <c r="E10" s="3"/>
      <c r="F10" s="3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2"/>
      <c r="W10" s="2"/>
      <c r="X10" s="2"/>
      <c r="Y10" s="2"/>
      <c r="Z10" s="2"/>
      <c r="AA10" s="2"/>
      <c r="AB10" s="2"/>
      <c r="AC10" s="2"/>
      <c r="AD10" s="2"/>
    </row>
    <row r="11">
      <c r="A11" s="3"/>
      <c r="B11" s="11"/>
      <c r="C11" s="11" t="s">
        <v>9</v>
      </c>
      <c r="D11" s="11"/>
      <c r="E11" s="12"/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7"/>
      <c r="W11" s="17"/>
      <c r="X11" s="17"/>
      <c r="Y11" s="17"/>
      <c r="Z11" s="17"/>
      <c r="AA11" s="17"/>
      <c r="AB11" s="17"/>
      <c r="AC11" s="17"/>
      <c r="AD11" s="18"/>
    </row>
    <row r="12">
      <c r="A12" s="3"/>
      <c r="B12" s="11"/>
      <c r="C12" s="11"/>
      <c r="D12" s="11"/>
      <c r="E12" s="12"/>
      <c r="F12" s="13"/>
      <c r="G12" s="19" t="s">
        <v>10</v>
      </c>
      <c r="H12" s="20"/>
      <c r="I12" s="21"/>
      <c r="J12" s="19" t="s">
        <v>11</v>
      </c>
      <c r="K12" s="20"/>
      <c r="L12" s="21"/>
      <c r="M12" s="19" t="s">
        <v>12</v>
      </c>
      <c r="N12" s="20"/>
      <c r="O12" s="21"/>
      <c r="P12" s="19" t="s">
        <v>13</v>
      </c>
      <c r="Q12" s="20"/>
      <c r="R12" s="21"/>
      <c r="S12" s="1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>
      <c r="A13" s="22"/>
      <c r="B13" s="23" t="s">
        <v>14</v>
      </c>
      <c r="C13" s="24"/>
      <c r="D13" s="25" t="s">
        <v>15</v>
      </c>
      <c r="E13" s="25" t="s">
        <v>16</v>
      </c>
      <c r="F13" s="25" t="s">
        <v>17</v>
      </c>
      <c r="G13" s="25" t="s">
        <v>18</v>
      </c>
      <c r="H13" s="25" t="s">
        <v>19</v>
      </c>
      <c r="I13" s="25" t="s">
        <v>20</v>
      </c>
      <c r="J13" s="25" t="s">
        <v>18</v>
      </c>
      <c r="K13" s="25" t="s">
        <v>19</v>
      </c>
      <c r="L13" s="25" t="s">
        <v>20</v>
      </c>
      <c r="M13" s="25" t="s">
        <v>18</v>
      </c>
      <c r="N13" s="25" t="s">
        <v>19</v>
      </c>
      <c r="O13" s="25" t="s">
        <v>20</v>
      </c>
      <c r="P13" s="25" t="s">
        <v>20</v>
      </c>
      <c r="Q13" s="25" t="s">
        <v>19</v>
      </c>
      <c r="R13" s="25" t="s">
        <v>21</v>
      </c>
      <c r="S13" s="1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>
      <c r="A14" s="26"/>
      <c r="B14" s="27" t="s">
        <v>6</v>
      </c>
      <c r="C14" s="21"/>
      <c r="D14" s="28" t="s">
        <v>22</v>
      </c>
      <c r="E14" s="29" t="s">
        <v>23</v>
      </c>
      <c r="F14" s="29" t="s">
        <v>24</v>
      </c>
      <c r="G14" s="30" t="s">
        <v>25</v>
      </c>
      <c r="H14" s="31">
        <v>12.0</v>
      </c>
      <c r="I14" s="32">
        <v>30.0</v>
      </c>
      <c r="J14" s="30" t="s">
        <v>25</v>
      </c>
      <c r="K14" s="31">
        <v>12.0</v>
      </c>
      <c r="L14" s="32">
        <v>30.0</v>
      </c>
      <c r="M14" s="30" t="s">
        <v>25</v>
      </c>
      <c r="N14" s="31">
        <v>12.0</v>
      </c>
      <c r="O14" s="32">
        <v>30.0</v>
      </c>
      <c r="P14" s="33">
        <f t="shared" ref="P14:P30" si="1">I14+L14+O14</f>
        <v>90</v>
      </c>
      <c r="Q14" s="34">
        <f t="shared" ref="Q14:Q30" si="2">H14+K14+N14</f>
        <v>36</v>
      </c>
      <c r="R14" s="35">
        <f t="shared" ref="R14:R30" si="3">Q14*42</f>
        <v>1512</v>
      </c>
      <c r="S14" s="18"/>
      <c r="T14" s="36"/>
      <c r="U14" s="36"/>
      <c r="V14" s="36"/>
      <c r="W14" s="36"/>
      <c r="X14" s="36"/>
      <c r="Y14" s="2"/>
      <c r="Z14" s="2"/>
      <c r="AA14" s="2"/>
      <c r="AB14" s="2"/>
      <c r="AC14" s="2"/>
      <c r="AD14" s="2"/>
    </row>
    <row r="15">
      <c r="A15" s="37"/>
      <c r="B15" s="38"/>
      <c r="C15" s="39"/>
      <c r="D15" s="40" t="s">
        <v>26</v>
      </c>
      <c r="E15" s="41" t="s">
        <v>23</v>
      </c>
      <c r="F15" s="41" t="s">
        <v>24</v>
      </c>
      <c r="G15" s="42" t="s">
        <v>27</v>
      </c>
      <c r="H15" s="43">
        <f>20</f>
        <v>20</v>
      </c>
      <c r="I15" s="44">
        <f>6*4</f>
        <v>24</v>
      </c>
      <c r="J15" s="42" t="s">
        <v>27</v>
      </c>
      <c r="K15" s="43">
        <f>20</f>
        <v>20</v>
      </c>
      <c r="L15" s="44">
        <f>6*4</f>
        <v>24</v>
      </c>
      <c r="M15" s="42" t="s">
        <v>27</v>
      </c>
      <c r="N15" s="43">
        <f>20</f>
        <v>20</v>
      </c>
      <c r="O15" s="44">
        <f>6*4</f>
        <v>24</v>
      </c>
      <c r="P15" s="45">
        <f t="shared" si="1"/>
        <v>72</v>
      </c>
      <c r="Q15" s="43">
        <f t="shared" si="2"/>
        <v>60</v>
      </c>
      <c r="R15" s="44">
        <f t="shared" si="3"/>
        <v>2520</v>
      </c>
      <c r="S15" s="17"/>
      <c r="T15" s="46" t="s">
        <v>28</v>
      </c>
      <c r="U15" s="24"/>
      <c r="V15" s="25" t="s">
        <v>25</v>
      </c>
      <c r="W15" s="25" t="s">
        <v>29</v>
      </c>
      <c r="X15" s="25" t="s">
        <v>27</v>
      </c>
      <c r="Y15" s="18"/>
      <c r="Z15" s="2"/>
      <c r="AA15" s="2"/>
      <c r="AB15" s="2"/>
      <c r="AC15" s="2"/>
      <c r="AD15" s="2"/>
    </row>
    <row r="16">
      <c r="A16" s="37"/>
      <c r="B16" s="38"/>
      <c r="C16" s="39"/>
      <c r="D16" s="47" t="s">
        <v>30</v>
      </c>
      <c r="E16" s="41" t="s">
        <v>23</v>
      </c>
      <c r="F16" s="41" t="s">
        <v>24</v>
      </c>
      <c r="G16" s="42" t="s">
        <v>27</v>
      </c>
      <c r="H16" s="48">
        <v>10.0</v>
      </c>
      <c r="I16" s="49">
        <v>30.0</v>
      </c>
      <c r="J16" s="42" t="s">
        <v>27</v>
      </c>
      <c r="K16" s="48">
        <v>20.0</v>
      </c>
      <c r="L16" s="44"/>
      <c r="M16" s="42" t="s">
        <v>27</v>
      </c>
      <c r="N16" s="48">
        <v>20.0</v>
      </c>
      <c r="O16" s="44"/>
      <c r="P16" s="45">
        <f t="shared" si="1"/>
        <v>30</v>
      </c>
      <c r="Q16" s="43">
        <f t="shared" si="2"/>
        <v>50</v>
      </c>
      <c r="R16" s="44">
        <f t="shared" si="3"/>
        <v>2100</v>
      </c>
      <c r="S16" s="17"/>
      <c r="T16" s="50" t="s">
        <v>31</v>
      </c>
      <c r="U16" s="51">
        <f>SUM(Q14:Q20)</f>
        <v>776</v>
      </c>
      <c r="V16" s="52">
        <f>Q14+((Q16+Q17)/3)</f>
        <v>72.66666667</v>
      </c>
      <c r="W16" s="52">
        <f>Q18+Q19+((Q16+Q17)/3)</f>
        <v>516.6666667</v>
      </c>
      <c r="X16" s="52">
        <f>Q20+Q15+((Q16+Q17)/3)</f>
        <v>186.6666667</v>
      </c>
      <c r="Y16" s="18"/>
      <c r="Z16" s="2"/>
      <c r="AA16" s="2"/>
      <c r="AB16" s="2"/>
      <c r="AC16" s="2"/>
      <c r="AD16" s="2"/>
    </row>
    <row r="17">
      <c r="A17" s="37"/>
      <c r="B17" s="38"/>
      <c r="C17" s="39"/>
      <c r="D17" s="47" t="s">
        <v>32</v>
      </c>
      <c r="E17" s="41" t="s">
        <v>23</v>
      </c>
      <c r="F17" s="41" t="s">
        <v>24</v>
      </c>
      <c r="G17" s="42" t="s">
        <v>33</v>
      </c>
      <c r="H17" s="48">
        <v>20.0</v>
      </c>
      <c r="I17" s="44"/>
      <c r="J17" s="42" t="s">
        <v>29</v>
      </c>
      <c r="K17" s="48">
        <v>20.0</v>
      </c>
      <c r="L17" s="44"/>
      <c r="M17" s="42" t="s">
        <v>29</v>
      </c>
      <c r="N17" s="48">
        <v>20.0</v>
      </c>
      <c r="O17" s="44"/>
      <c r="P17" s="45">
        <f t="shared" si="1"/>
        <v>0</v>
      </c>
      <c r="Q17" s="43">
        <f t="shared" si="2"/>
        <v>60</v>
      </c>
      <c r="R17" s="44">
        <f t="shared" si="3"/>
        <v>2520</v>
      </c>
      <c r="S17" s="17"/>
      <c r="T17" s="50" t="s">
        <v>34</v>
      </c>
      <c r="U17" s="51">
        <f t="shared" ref="U17:X17" si="4">U16*42</f>
        <v>32592</v>
      </c>
      <c r="V17" s="53">
        <f t="shared" si="4"/>
        <v>3052</v>
      </c>
      <c r="W17" s="53">
        <f t="shared" si="4"/>
        <v>21700</v>
      </c>
      <c r="X17" s="53">
        <f t="shared" si="4"/>
        <v>7840</v>
      </c>
      <c r="Y17" s="18"/>
      <c r="Z17" s="2"/>
      <c r="AA17" s="2"/>
      <c r="AB17" s="2"/>
      <c r="AC17" s="2"/>
      <c r="AD17" s="2"/>
    </row>
    <row r="18">
      <c r="A18" s="37"/>
      <c r="B18" s="38"/>
      <c r="C18" s="39"/>
      <c r="D18" s="47" t="s">
        <v>35</v>
      </c>
      <c r="E18" s="41" t="s">
        <v>36</v>
      </c>
      <c r="F18" s="41" t="s">
        <v>37</v>
      </c>
      <c r="G18" s="42" t="s">
        <v>29</v>
      </c>
      <c r="H18" s="48">
        <v>140.0</v>
      </c>
      <c r="I18" s="44"/>
      <c r="J18" s="42" t="s">
        <v>29</v>
      </c>
      <c r="K18" s="48">
        <v>140.0</v>
      </c>
      <c r="L18" s="44"/>
      <c r="M18" s="42" t="s">
        <v>29</v>
      </c>
      <c r="N18" s="48">
        <v>140.0</v>
      </c>
      <c r="O18" s="44"/>
      <c r="P18" s="45">
        <f t="shared" si="1"/>
        <v>0</v>
      </c>
      <c r="Q18" s="43">
        <f t="shared" si="2"/>
        <v>420</v>
      </c>
      <c r="R18" s="44">
        <f t="shared" si="3"/>
        <v>17640</v>
      </c>
      <c r="S18" s="18"/>
      <c r="T18" s="50" t="s">
        <v>34</v>
      </c>
      <c r="U18" s="51">
        <f>SUM(P14:P27)</f>
        <v>252</v>
      </c>
      <c r="V18" s="54"/>
      <c r="W18" s="54"/>
      <c r="X18" s="54"/>
      <c r="Y18" s="2"/>
      <c r="Z18" s="2"/>
      <c r="AA18" s="2"/>
      <c r="AB18" s="2"/>
      <c r="AC18" s="2"/>
      <c r="AD18" s="2"/>
    </row>
    <row r="19">
      <c r="A19" s="37"/>
      <c r="B19" s="38"/>
      <c r="C19" s="39"/>
      <c r="D19" s="47" t="s">
        <v>38</v>
      </c>
      <c r="E19" s="41" t="s">
        <v>36</v>
      </c>
      <c r="F19" s="41" t="s">
        <v>39</v>
      </c>
      <c r="G19" s="42" t="s">
        <v>29</v>
      </c>
      <c r="H19" s="48">
        <v>20.0</v>
      </c>
      <c r="I19" s="44"/>
      <c r="J19" s="42" t="s">
        <v>29</v>
      </c>
      <c r="K19" s="48">
        <v>20.0</v>
      </c>
      <c r="L19" s="44"/>
      <c r="M19" s="42" t="s">
        <v>29</v>
      </c>
      <c r="N19" s="48">
        <v>20.0</v>
      </c>
      <c r="O19" s="44"/>
      <c r="P19" s="45">
        <f t="shared" si="1"/>
        <v>0</v>
      </c>
      <c r="Q19" s="43">
        <f t="shared" si="2"/>
        <v>60</v>
      </c>
      <c r="R19" s="44">
        <f t="shared" si="3"/>
        <v>2520</v>
      </c>
      <c r="S19" s="18"/>
      <c r="T19" s="3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>
      <c r="A20" s="37"/>
      <c r="B20" s="55"/>
      <c r="C20" s="56"/>
      <c r="D20" s="57" t="s">
        <v>40</v>
      </c>
      <c r="E20" s="41" t="s">
        <v>41</v>
      </c>
      <c r="F20" s="58" t="s">
        <v>42</v>
      </c>
      <c r="G20" s="59" t="s">
        <v>27</v>
      </c>
      <c r="H20" s="60">
        <v>30.0</v>
      </c>
      <c r="I20" s="61">
        <v>20.0</v>
      </c>
      <c r="J20" s="59" t="s">
        <v>27</v>
      </c>
      <c r="K20" s="60">
        <v>30.0</v>
      </c>
      <c r="L20" s="61">
        <v>20.0</v>
      </c>
      <c r="M20" s="59" t="s">
        <v>27</v>
      </c>
      <c r="N20" s="60">
        <v>30.0</v>
      </c>
      <c r="O20" s="61">
        <v>20.0</v>
      </c>
      <c r="P20" s="62">
        <f t="shared" si="1"/>
        <v>60</v>
      </c>
      <c r="Q20" s="63">
        <f t="shared" si="2"/>
        <v>90</v>
      </c>
      <c r="R20" s="64">
        <f t="shared" si="3"/>
        <v>3780</v>
      </c>
      <c r="S20" s="18"/>
      <c r="T20" s="46" t="s">
        <v>28</v>
      </c>
      <c r="U20" s="24"/>
      <c r="V20" s="25" t="s">
        <v>25</v>
      </c>
      <c r="W20" s="25" t="s">
        <v>29</v>
      </c>
      <c r="X20" s="25" t="s">
        <v>27</v>
      </c>
      <c r="Y20" s="2"/>
      <c r="Z20" s="2"/>
      <c r="AA20" s="2"/>
      <c r="AB20" s="2"/>
      <c r="AC20" s="2"/>
      <c r="AD20" s="2"/>
    </row>
    <row r="21">
      <c r="A21" s="26"/>
      <c r="B21" s="27" t="s">
        <v>43</v>
      </c>
      <c r="C21" s="21"/>
      <c r="D21" s="65" t="s">
        <v>44</v>
      </c>
      <c r="E21" s="29" t="s">
        <v>23</v>
      </c>
      <c r="F21" s="29" t="s">
        <v>45</v>
      </c>
      <c r="G21" s="30" t="s">
        <v>27</v>
      </c>
      <c r="H21" s="31">
        <v>350.0</v>
      </c>
      <c r="I21" s="35"/>
      <c r="J21" s="33"/>
      <c r="K21" s="34"/>
      <c r="L21" s="35"/>
      <c r="M21" s="33"/>
      <c r="N21" s="34"/>
      <c r="O21" s="35"/>
      <c r="P21" s="33">
        <f t="shared" si="1"/>
        <v>0</v>
      </c>
      <c r="Q21" s="34">
        <f t="shared" si="2"/>
        <v>350</v>
      </c>
      <c r="R21" s="35">
        <f t="shared" si="3"/>
        <v>14700</v>
      </c>
      <c r="S21" s="18"/>
      <c r="T21" s="50" t="s">
        <v>31</v>
      </c>
      <c r="U21" s="51">
        <f>SUM(Q21:Q22)</f>
        <v>350</v>
      </c>
      <c r="V21" s="52"/>
      <c r="W21" s="52"/>
      <c r="X21" s="50">
        <v>360.0</v>
      </c>
      <c r="Y21" s="2"/>
      <c r="Z21" s="2"/>
      <c r="AA21" s="2"/>
      <c r="AB21" s="2"/>
      <c r="AC21" s="2"/>
      <c r="AD21" s="2"/>
    </row>
    <row r="22">
      <c r="A22" s="37"/>
      <c r="B22" s="55"/>
      <c r="C22" s="56"/>
      <c r="D22" s="57" t="s">
        <v>46</v>
      </c>
      <c r="E22" s="58" t="s">
        <v>23</v>
      </c>
      <c r="F22" s="58" t="s">
        <v>24</v>
      </c>
      <c r="G22" s="59" t="s">
        <v>27</v>
      </c>
      <c r="H22" s="60"/>
      <c r="I22" s="64"/>
      <c r="J22" s="62"/>
      <c r="K22" s="63"/>
      <c r="L22" s="64"/>
      <c r="M22" s="62"/>
      <c r="N22" s="63"/>
      <c r="O22" s="64"/>
      <c r="P22" s="62">
        <f t="shared" si="1"/>
        <v>0</v>
      </c>
      <c r="Q22" s="63">
        <f t="shared" si="2"/>
        <v>0</v>
      </c>
      <c r="R22" s="64">
        <f t="shared" si="3"/>
        <v>0</v>
      </c>
      <c r="S22" s="18"/>
      <c r="T22" s="50" t="s">
        <v>34</v>
      </c>
      <c r="U22" s="51">
        <f t="shared" ref="U22:X22" si="5">U21*42</f>
        <v>14700</v>
      </c>
      <c r="V22" s="53">
        <f t="shared" si="5"/>
        <v>0</v>
      </c>
      <c r="W22" s="53">
        <f t="shared" si="5"/>
        <v>0</v>
      </c>
      <c r="X22" s="66">
        <f t="shared" si="5"/>
        <v>15120</v>
      </c>
      <c r="Y22" s="2"/>
      <c r="Z22" s="2"/>
      <c r="AA22" s="2"/>
      <c r="AB22" s="2"/>
      <c r="AC22" s="2"/>
      <c r="AD22" s="2"/>
    </row>
    <row r="23">
      <c r="A23" s="26"/>
      <c r="B23" s="27" t="s">
        <v>47</v>
      </c>
      <c r="C23" s="21"/>
      <c r="D23" s="67" t="s">
        <v>48</v>
      </c>
      <c r="E23" s="41"/>
      <c r="F23" s="29"/>
      <c r="G23" s="30" t="s">
        <v>29</v>
      </c>
      <c r="H23" s="31">
        <v>20.0</v>
      </c>
      <c r="I23" s="35"/>
      <c r="J23" s="30" t="s">
        <v>29</v>
      </c>
      <c r="K23" s="31">
        <v>20.0</v>
      </c>
      <c r="L23" s="35"/>
      <c r="M23" s="30" t="s">
        <v>29</v>
      </c>
      <c r="N23" s="31">
        <v>20.0</v>
      </c>
      <c r="O23" s="35"/>
      <c r="P23" s="33">
        <f t="shared" si="1"/>
        <v>0</v>
      </c>
      <c r="Q23" s="34">
        <f t="shared" si="2"/>
        <v>60</v>
      </c>
      <c r="R23" s="35">
        <f t="shared" si="3"/>
        <v>2520</v>
      </c>
      <c r="S23" s="1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>
      <c r="A24" s="37"/>
      <c r="B24" s="38"/>
      <c r="C24" s="39"/>
      <c r="D24" s="47" t="s">
        <v>49</v>
      </c>
      <c r="E24" s="41" t="s">
        <v>41</v>
      </c>
      <c r="F24" s="68" t="s">
        <v>50</v>
      </c>
      <c r="G24" s="42" t="s">
        <v>27</v>
      </c>
      <c r="H24" s="48">
        <v>75.0</v>
      </c>
      <c r="I24" s="44"/>
      <c r="J24" s="42" t="s">
        <v>27</v>
      </c>
      <c r="K24" s="48">
        <v>150.0</v>
      </c>
      <c r="L24" s="44"/>
      <c r="M24" s="42" t="s">
        <v>27</v>
      </c>
      <c r="N24" s="48">
        <v>150.0</v>
      </c>
      <c r="O24" s="44"/>
      <c r="P24" s="45">
        <f t="shared" si="1"/>
        <v>0</v>
      </c>
      <c r="Q24" s="43">
        <f t="shared" si="2"/>
        <v>375</v>
      </c>
      <c r="R24" s="44">
        <f t="shared" si="3"/>
        <v>15750</v>
      </c>
      <c r="S24" s="1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>
      <c r="A25" s="37"/>
      <c r="B25" s="38"/>
      <c r="C25" s="39"/>
      <c r="D25" s="47" t="s">
        <v>51</v>
      </c>
      <c r="E25" s="41" t="s">
        <v>23</v>
      </c>
      <c r="F25" s="41" t="s">
        <v>45</v>
      </c>
      <c r="G25" s="42" t="s">
        <v>25</v>
      </c>
      <c r="H25" s="48">
        <v>50.0</v>
      </c>
      <c r="I25" s="44"/>
      <c r="J25" s="42" t="s">
        <v>25</v>
      </c>
      <c r="K25" s="48">
        <v>360.0</v>
      </c>
      <c r="L25" s="44"/>
      <c r="M25" s="42" t="s">
        <v>25</v>
      </c>
      <c r="N25" s="48">
        <v>40.0</v>
      </c>
      <c r="O25" s="44"/>
      <c r="P25" s="45">
        <f t="shared" si="1"/>
        <v>0</v>
      </c>
      <c r="Q25" s="43">
        <f t="shared" si="2"/>
        <v>450</v>
      </c>
      <c r="R25" s="44">
        <f t="shared" si="3"/>
        <v>18900</v>
      </c>
      <c r="S25" s="18"/>
      <c r="T25" s="46" t="s">
        <v>28</v>
      </c>
      <c r="U25" s="24"/>
      <c r="V25" s="25" t="s">
        <v>25</v>
      </c>
      <c r="W25" s="25" t="s">
        <v>29</v>
      </c>
      <c r="X25" s="25" t="s">
        <v>27</v>
      </c>
      <c r="Y25" s="2"/>
      <c r="Z25" s="2"/>
      <c r="AA25" s="2"/>
      <c r="AB25" s="2"/>
      <c r="AC25" s="2"/>
      <c r="AD25" s="2"/>
    </row>
    <row r="26">
      <c r="A26" s="37"/>
      <c r="B26" s="38"/>
      <c r="C26" s="39"/>
      <c r="D26" s="47" t="s">
        <v>52</v>
      </c>
      <c r="E26" s="41" t="s">
        <v>41</v>
      </c>
      <c r="F26" s="41" t="s">
        <v>53</v>
      </c>
      <c r="G26" s="42" t="s">
        <v>25</v>
      </c>
      <c r="H26" s="48">
        <v>10.0</v>
      </c>
      <c r="I26" s="44"/>
      <c r="J26" s="42" t="s">
        <v>25</v>
      </c>
      <c r="K26" s="48">
        <v>75.0</v>
      </c>
      <c r="L26" s="44"/>
      <c r="M26" s="42" t="s">
        <v>25</v>
      </c>
      <c r="N26" s="48">
        <v>200.0</v>
      </c>
      <c r="O26" s="44"/>
      <c r="P26" s="45">
        <f t="shared" si="1"/>
        <v>0</v>
      </c>
      <c r="Q26" s="43">
        <f t="shared" si="2"/>
        <v>285</v>
      </c>
      <c r="R26" s="44">
        <f t="shared" si="3"/>
        <v>11970</v>
      </c>
      <c r="S26" s="18"/>
      <c r="T26" s="50" t="s">
        <v>31</v>
      </c>
      <c r="U26" s="51">
        <f>SUM(Q23:Q27)</f>
        <v>1285</v>
      </c>
      <c r="V26" s="52">
        <f>Q25+Q26+(Q23/3)</f>
        <v>755</v>
      </c>
      <c r="W26" s="52">
        <f>Q23/3</f>
        <v>20</v>
      </c>
      <c r="X26" s="50">
        <f>Q24+Q27+(Q23/3)</f>
        <v>510</v>
      </c>
      <c r="Y26" s="2"/>
      <c r="Z26" s="2"/>
      <c r="AA26" s="2"/>
      <c r="AB26" s="2"/>
      <c r="AC26" s="2"/>
      <c r="AD26" s="2"/>
    </row>
    <row r="27">
      <c r="A27" s="37"/>
      <c r="B27" s="55"/>
      <c r="C27" s="56"/>
      <c r="D27" s="47" t="s">
        <v>54</v>
      </c>
      <c r="E27" s="41" t="s">
        <v>55</v>
      </c>
      <c r="F27" s="41" t="s">
        <v>56</v>
      </c>
      <c r="G27" s="42" t="s">
        <v>27</v>
      </c>
      <c r="H27" s="43"/>
      <c r="I27" s="44"/>
      <c r="J27" s="42" t="s">
        <v>27</v>
      </c>
      <c r="K27" s="48">
        <v>40.0</v>
      </c>
      <c r="L27" s="44"/>
      <c r="M27" s="42" t="s">
        <v>27</v>
      </c>
      <c r="N27" s="48">
        <v>75.0</v>
      </c>
      <c r="O27" s="44"/>
      <c r="P27" s="62">
        <f t="shared" si="1"/>
        <v>0</v>
      </c>
      <c r="Q27" s="63">
        <f t="shared" si="2"/>
        <v>115</v>
      </c>
      <c r="R27" s="64">
        <f t="shared" si="3"/>
        <v>4830</v>
      </c>
      <c r="S27" s="18"/>
      <c r="T27" s="50" t="s">
        <v>34</v>
      </c>
      <c r="U27" s="51">
        <f t="shared" ref="U27:X27" si="6">U26*42</f>
        <v>53970</v>
      </c>
      <c r="V27" s="53">
        <f t="shared" si="6"/>
        <v>31710</v>
      </c>
      <c r="W27" s="53">
        <f t="shared" si="6"/>
        <v>840</v>
      </c>
      <c r="X27" s="66">
        <f t="shared" si="6"/>
        <v>21420</v>
      </c>
      <c r="Y27" s="2"/>
      <c r="Z27" s="2"/>
      <c r="AA27" s="2"/>
      <c r="AB27" s="2"/>
      <c r="AC27" s="2"/>
      <c r="AD27" s="2"/>
    </row>
    <row r="28">
      <c r="A28" s="26"/>
      <c r="B28" s="27" t="s">
        <v>9</v>
      </c>
      <c r="C28" s="21"/>
      <c r="D28" s="69" t="s">
        <v>57</v>
      </c>
      <c r="E28" s="70" t="s">
        <v>58</v>
      </c>
      <c r="F28" s="34"/>
      <c r="G28" s="30" t="s">
        <v>25</v>
      </c>
      <c r="H28" s="31">
        <v>160.0</v>
      </c>
      <c r="I28" s="35"/>
      <c r="J28" s="30" t="s">
        <v>27</v>
      </c>
      <c r="K28" s="31">
        <v>160.0</v>
      </c>
      <c r="L28" s="35"/>
      <c r="M28" s="30" t="s">
        <v>27</v>
      </c>
      <c r="N28" s="31">
        <v>160.0</v>
      </c>
      <c r="O28" s="35"/>
      <c r="P28" s="33">
        <f t="shared" si="1"/>
        <v>0</v>
      </c>
      <c r="Q28" s="34">
        <f t="shared" si="2"/>
        <v>480</v>
      </c>
      <c r="R28" s="35">
        <f t="shared" si="3"/>
        <v>20160</v>
      </c>
      <c r="S28" s="18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>
      <c r="A29" s="37"/>
      <c r="B29" s="38"/>
      <c r="C29" s="39"/>
      <c r="D29" s="71" t="s">
        <v>59</v>
      </c>
      <c r="E29" s="72" t="s">
        <v>58</v>
      </c>
      <c r="F29" s="43"/>
      <c r="G29" s="42" t="s">
        <v>60</v>
      </c>
      <c r="H29" s="43">
        <f>3*12*3</f>
        <v>108</v>
      </c>
      <c r="I29" s="44"/>
      <c r="J29" s="42" t="s">
        <v>60</v>
      </c>
      <c r="K29" s="48">
        <v>108.0</v>
      </c>
      <c r="L29" s="44"/>
      <c r="M29" s="42" t="s">
        <v>60</v>
      </c>
      <c r="N29" s="48">
        <v>108.0</v>
      </c>
      <c r="O29" s="44"/>
      <c r="P29" s="45">
        <f t="shared" si="1"/>
        <v>0</v>
      </c>
      <c r="Q29" s="43">
        <f t="shared" si="2"/>
        <v>324</v>
      </c>
      <c r="R29" s="44">
        <f t="shared" si="3"/>
        <v>13608</v>
      </c>
      <c r="S29" s="1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>
      <c r="A30" s="37"/>
      <c r="B30" s="55"/>
      <c r="C30" s="56"/>
      <c r="D30" s="73" t="s">
        <v>61</v>
      </c>
      <c r="E30" s="74" t="s">
        <v>58</v>
      </c>
      <c r="F30" s="63"/>
      <c r="G30" s="59" t="s">
        <v>25</v>
      </c>
      <c r="H30" s="60">
        <v>55.0</v>
      </c>
      <c r="I30" s="64"/>
      <c r="J30" s="59" t="s">
        <v>27</v>
      </c>
      <c r="K30" s="60">
        <v>55.0</v>
      </c>
      <c r="L30" s="64"/>
      <c r="M30" s="59" t="s">
        <v>27</v>
      </c>
      <c r="N30" s="60">
        <v>55.0</v>
      </c>
      <c r="O30" s="64"/>
      <c r="P30" s="62">
        <f t="shared" si="1"/>
        <v>0</v>
      </c>
      <c r="Q30" s="63">
        <f t="shared" si="2"/>
        <v>165</v>
      </c>
      <c r="R30" s="64">
        <f t="shared" si="3"/>
        <v>6930</v>
      </c>
      <c r="S30" s="43"/>
      <c r="T30" s="2"/>
      <c r="U30" s="2"/>
      <c r="V30" s="2"/>
      <c r="W30" s="2"/>
      <c r="X30" s="2"/>
      <c r="Y30" s="2"/>
      <c r="Z30" s="2"/>
      <c r="AA30" s="2"/>
      <c r="AB30" s="43"/>
      <c r="AC30" s="43"/>
      <c r="AD30" s="43"/>
    </row>
    <row r="31">
      <c r="A31" s="2"/>
      <c r="B31" s="54"/>
      <c r="C31" s="54"/>
      <c r="D31" s="54"/>
      <c r="E31" s="54"/>
      <c r="F31" s="54"/>
      <c r="G31" s="75"/>
      <c r="H31" s="75"/>
      <c r="I31" s="75"/>
      <c r="J31" s="75"/>
      <c r="K31" s="75"/>
      <c r="L31" s="75"/>
      <c r="M31" s="75"/>
      <c r="N31" s="75"/>
      <c r="O31" s="75"/>
      <c r="P31" s="54"/>
      <c r="Q31" s="54"/>
      <c r="R31" s="5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>
      <c r="A32" s="2"/>
      <c r="B32" s="2"/>
      <c r="C32" s="2"/>
      <c r="D32" s="2"/>
      <c r="E32" s="2"/>
      <c r="F32" s="76"/>
      <c r="G32" s="77" t="s">
        <v>62</v>
      </c>
      <c r="H32" s="78"/>
      <c r="I32" s="79"/>
      <c r="J32" s="80" t="s">
        <v>63</v>
      </c>
      <c r="K32" s="78"/>
      <c r="L32" s="79"/>
      <c r="M32" s="80" t="s">
        <v>64</v>
      </c>
      <c r="N32" s="78"/>
      <c r="O32" s="24"/>
      <c r="P32" s="1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>
      <c r="A33" s="2"/>
      <c r="B33" s="2"/>
      <c r="C33" s="2"/>
      <c r="D33" s="2"/>
      <c r="E33" s="2"/>
      <c r="F33" s="76"/>
      <c r="G33" s="25" t="s">
        <v>65</v>
      </c>
      <c r="H33" s="81" t="s">
        <v>31</v>
      </c>
      <c r="I33" s="25" t="s">
        <v>21</v>
      </c>
      <c r="J33" s="25" t="s">
        <v>65</v>
      </c>
      <c r="K33" s="81" t="s">
        <v>31</v>
      </c>
      <c r="L33" s="25" t="s">
        <v>21</v>
      </c>
      <c r="M33" s="25" t="s">
        <v>65</v>
      </c>
      <c r="N33" s="81" t="s">
        <v>31</v>
      </c>
      <c r="O33" s="25" t="s">
        <v>21</v>
      </c>
      <c r="P33" s="1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>
      <c r="A34" s="2"/>
      <c r="B34" s="2"/>
      <c r="C34" s="2"/>
      <c r="D34" s="2"/>
      <c r="E34" s="2"/>
      <c r="F34" s="76"/>
      <c r="G34" s="82" t="s">
        <v>25</v>
      </c>
      <c r="H34" s="83">
        <f>H14+H25+H26+H28+H30+(H37/3)</f>
        <v>287</v>
      </c>
      <c r="I34" s="84">
        <f t="shared" ref="I34:I36" si="7">H34*42</f>
        <v>12054</v>
      </c>
      <c r="J34" s="82" t="s">
        <v>25</v>
      </c>
      <c r="K34" s="85">
        <f>K25+K26+K14+(K37/3)</f>
        <v>447</v>
      </c>
      <c r="L34" s="84">
        <f t="shared" ref="L34:L36" si="8">K34*42</f>
        <v>18774</v>
      </c>
      <c r="M34" s="82" t="s">
        <v>25</v>
      </c>
      <c r="N34" s="85">
        <f>N14+N25+N26+(N37/3)</f>
        <v>252</v>
      </c>
      <c r="O34" s="84">
        <f t="shared" ref="O34:O36" si="9">N34*42</f>
        <v>10584</v>
      </c>
      <c r="P34" s="1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>
      <c r="A35" s="2"/>
      <c r="B35" s="2"/>
      <c r="C35" s="2"/>
      <c r="D35" s="2"/>
      <c r="E35" s="2"/>
      <c r="F35" s="76"/>
      <c r="G35" s="86" t="s">
        <v>29</v>
      </c>
      <c r="H35" s="87">
        <f>H18+H19+H23+H17</f>
        <v>200</v>
      </c>
      <c r="I35" s="88">
        <f t="shared" si="7"/>
        <v>8400</v>
      </c>
      <c r="J35" s="86" t="s">
        <v>29</v>
      </c>
      <c r="K35" s="2">
        <f>K18+K19+K23+K17</f>
        <v>200</v>
      </c>
      <c r="L35" s="88">
        <f t="shared" si="8"/>
        <v>8400</v>
      </c>
      <c r="M35" s="86" t="s">
        <v>29</v>
      </c>
      <c r="N35" s="2">
        <f>N18+N19+N23+N17</f>
        <v>200</v>
      </c>
      <c r="O35" s="88">
        <f t="shared" si="9"/>
        <v>8400</v>
      </c>
      <c r="P35" s="1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>
      <c r="A36" s="2"/>
      <c r="B36" s="2"/>
      <c r="C36" s="2"/>
      <c r="D36" s="2"/>
      <c r="E36" s="2"/>
      <c r="F36" s="76"/>
      <c r="G36" s="86" t="s">
        <v>27</v>
      </c>
      <c r="H36" s="87">
        <f>H20+H21+H22+H24+H27+(H37/3)</f>
        <v>455</v>
      </c>
      <c r="I36" s="88">
        <f t="shared" si="7"/>
        <v>19110</v>
      </c>
      <c r="J36" s="86" t="s">
        <v>27</v>
      </c>
      <c r="K36" s="2">
        <f>K15+K20+K27+K24+K28+K30+(K37/3)</f>
        <v>455</v>
      </c>
      <c r="L36" s="88">
        <f t="shared" si="8"/>
        <v>19110</v>
      </c>
      <c r="M36" s="86" t="s">
        <v>27</v>
      </c>
      <c r="N36" s="2">
        <f>N15+N20+N24+N27+N28+N30+(N37/3)</f>
        <v>490</v>
      </c>
      <c r="O36" s="88">
        <f t="shared" si="9"/>
        <v>20580</v>
      </c>
      <c r="P36" s="1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>
      <c r="A37" s="2"/>
      <c r="B37" s="2"/>
      <c r="C37" s="2"/>
      <c r="D37" s="2"/>
      <c r="E37" s="2"/>
      <c r="F37" s="76"/>
      <c r="G37" s="89"/>
      <c r="H37" s="90"/>
      <c r="I37" s="91"/>
      <c r="J37" s="89"/>
      <c r="K37" s="90"/>
      <c r="L37" s="91"/>
      <c r="M37" s="89"/>
      <c r="N37" s="90"/>
      <c r="O37" s="91"/>
      <c r="P37" s="1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>
      <c r="A38" s="2"/>
      <c r="B38" s="2"/>
      <c r="C38" s="2"/>
      <c r="D38" s="2"/>
      <c r="E38" s="2"/>
      <c r="F38" s="2"/>
      <c r="G38" s="54"/>
      <c r="H38" s="54"/>
      <c r="I38" s="54"/>
      <c r="J38" s="75"/>
      <c r="K38" s="75"/>
      <c r="L38" s="75"/>
      <c r="M38" s="54"/>
      <c r="N38" s="54"/>
      <c r="O38" s="5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>
      <c r="A39" s="2"/>
      <c r="B39" s="2"/>
      <c r="C39" s="2"/>
      <c r="D39" s="2"/>
      <c r="E39" s="2"/>
      <c r="F39" s="2"/>
      <c r="G39" s="2"/>
      <c r="H39" s="2"/>
      <c r="I39" s="37"/>
      <c r="J39" s="92" t="s">
        <v>66</v>
      </c>
      <c r="K39" s="78"/>
      <c r="L39" s="24"/>
      <c r="M39" s="1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>
      <c r="A40" s="2"/>
      <c r="B40" s="2"/>
      <c r="C40" s="2"/>
      <c r="D40" s="2"/>
      <c r="E40" s="2"/>
      <c r="F40" s="2"/>
      <c r="G40" s="2"/>
      <c r="H40" s="2"/>
      <c r="I40" s="76"/>
      <c r="J40" s="93" t="s">
        <v>25</v>
      </c>
      <c r="K40" s="94">
        <f t="shared" ref="K40:L40" si="10">H34+K34+N34</f>
        <v>986</v>
      </c>
      <c r="L40" s="95">
        <f t="shared" si="10"/>
        <v>41412</v>
      </c>
      <c r="M40" s="1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>
      <c r="A41" s="2"/>
      <c r="B41" s="2"/>
      <c r="C41" s="2"/>
      <c r="D41" s="2"/>
      <c r="E41" s="2"/>
      <c r="F41" s="2"/>
      <c r="G41" s="2"/>
      <c r="H41" s="2"/>
      <c r="I41" s="76"/>
      <c r="J41" s="93" t="s">
        <v>29</v>
      </c>
      <c r="K41" s="94">
        <f t="shared" ref="K41:L41" si="11">H35+K35+N35</f>
        <v>600</v>
      </c>
      <c r="L41" s="95">
        <f t="shared" si="11"/>
        <v>25200</v>
      </c>
      <c r="M41" s="1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>
      <c r="A42" s="2"/>
      <c r="B42" s="2"/>
      <c r="C42" s="2"/>
      <c r="D42" s="2"/>
      <c r="E42" s="2"/>
      <c r="F42" s="2"/>
      <c r="G42" s="2"/>
      <c r="H42" s="2"/>
      <c r="I42" s="76"/>
      <c r="J42" s="93" t="s">
        <v>27</v>
      </c>
      <c r="K42" s="94">
        <f t="shared" ref="K42:L42" si="12">H36+K36+N36</f>
        <v>1400</v>
      </c>
      <c r="L42" s="95">
        <f t="shared" si="12"/>
        <v>58800</v>
      </c>
      <c r="M42" s="1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96" t="s">
        <v>67</v>
      </c>
      <c r="K43" s="97">
        <f t="shared" ref="K43:L43" si="13">SUM(K40:K42)</f>
        <v>2986</v>
      </c>
      <c r="L43" s="98">
        <f t="shared" si="13"/>
        <v>125412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</row>
    <row r="987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</row>
    <row r="988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</row>
    <row r="989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</row>
    <row r="990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</row>
    <row r="99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</row>
    <row r="99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</row>
    <row r="993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</row>
    <row r="99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</row>
    <row r="99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</row>
    <row r="996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</row>
    <row r="997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</row>
    <row r="998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</row>
    <row r="999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</row>
    <row r="1000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</row>
    <row r="1001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</row>
    <row r="100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</row>
    <row r="1003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</row>
    <row r="1004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</row>
    <row r="1005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</row>
    <row r="1006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</row>
    <row r="1007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</row>
    <row r="1008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</row>
    <row r="1009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</row>
    <row r="1010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</row>
    <row r="1011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</row>
    <row r="1012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</row>
    <row r="1013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</row>
    <row r="1014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</row>
  </sheetData>
  <mergeCells count="17">
    <mergeCell ref="T15:U15"/>
    <mergeCell ref="T20:U20"/>
    <mergeCell ref="T25:U25"/>
    <mergeCell ref="B21:C22"/>
    <mergeCell ref="B23:C27"/>
    <mergeCell ref="B28:C30"/>
    <mergeCell ref="G32:I32"/>
    <mergeCell ref="J32:L32"/>
    <mergeCell ref="M32:O32"/>
    <mergeCell ref="J39:L39"/>
    <mergeCell ref="G10:U11"/>
    <mergeCell ref="G12:I12"/>
    <mergeCell ref="J12:L12"/>
    <mergeCell ref="M12:O12"/>
    <mergeCell ref="P12:R12"/>
    <mergeCell ref="B13:C13"/>
    <mergeCell ref="B14:C20"/>
  </mergeCells>
  <drawing r:id="rId2"/>
  <legacyDrawing r:id="rId3"/>
</worksheet>
</file>